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02"/>
  <workbookPr/>
  <mc:AlternateContent xmlns:mc="http://schemas.openxmlformats.org/markup-compatibility/2006">
    <mc:Choice Requires="x15">
      <x15ac:absPath xmlns:x15ac="http://schemas.microsoft.com/office/spreadsheetml/2010/11/ac" url="C:\Users\L1Suarez\Documents\DIR PLANEACION SECTORIAL\DERECHOS DE PETICION\Proposicion 1394 - 2025\"/>
    </mc:Choice>
  </mc:AlternateContent>
  <xr:revisionPtr revIDLastSave="0" documentId="8_{0240F303-591E-4FCF-A8D0-B9A601AC1789}" xr6:coauthVersionLast="47" xr6:coauthVersionMax="47" xr10:uidLastSave="{00000000-0000-0000-0000-000000000000}"/>
  <bookViews>
    <workbookView xWindow="-120" yWindow="-120" windowWidth="29040" windowHeight="15840" xr2:uid="{EEF797FA-C6E3-4A73-9D5E-C41952E15467}"/>
  </bookViews>
  <sheets>
    <sheet name="3 A " sheetId="1" r:id="rId1"/>
  </sheets>
  <externalReferences>
    <externalReference r:id="rId2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7" i="1" l="1"/>
  <c r="F25" i="1"/>
  <c r="E25" i="1"/>
  <c r="G25" i="1" s="1"/>
  <c r="D25" i="1"/>
  <c r="I24" i="1"/>
  <c r="G24" i="1"/>
  <c r="I23" i="1"/>
  <c r="H23" i="1"/>
  <c r="H25" i="1" s="1"/>
  <c r="I25" i="1" s="1"/>
  <c r="G23" i="1"/>
  <c r="F22" i="1"/>
  <c r="E22" i="1"/>
  <c r="G22" i="1" s="1"/>
  <c r="D22" i="1"/>
  <c r="H21" i="1"/>
  <c r="I21" i="1" s="1"/>
  <c r="G21" i="1"/>
  <c r="I20" i="1"/>
  <c r="H20" i="1"/>
  <c r="G20" i="1"/>
  <c r="H19" i="1"/>
  <c r="I19" i="1" s="1"/>
  <c r="G19" i="1"/>
  <c r="H18" i="1"/>
  <c r="I18" i="1" s="1"/>
  <c r="G18" i="1"/>
  <c r="F18" i="1"/>
  <c r="E18" i="1"/>
  <c r="D18" i="1"/>
  <c r="I17" i="1"/>
  <c r="H17" i="1"/>
  <c r="G17" i="1"/>
  <c r="H16" i="1"/>
  <c r="I16" i="1" s="1"/>
  <c r="G16" i="1"/>
  <c r="I15" i="1"/>
  <c r="G15" i="1"/>
  <c r="I14" i="1"/>
  <c r="G14" i="1"/>
  <c r="F13" i="1"/>
  <c r="E13" i="1"/>
  <c r="G13" i="1" s="1"/>
  <c r="D13" i="1"/>
  <c r="I12" i="1"/>
  <c r="G12" i="1"/>
  <c r="H11" i="1"/>
  <c r="H13" i="1" s="1"/>
  <c r="I13" i="1" s="1"/>
  <c r="G11" i="1"/>
  <c r="F10" i="1"/>
  <c r="F26" i="1" s="1"/>
  <c r="E10" i="1"/>
  <c r="E26" i="1" s="1"/>
  <c r="D10" i="1"/>
  <c r="G10" i="1" s="1"/>
  <c r="I9" i="1"/>
  <c r="G9" i="1"/>
  <c r="I8" i="1"/>
  <c r="G8" i="1"/>
  <c r="I7" i="1"/>
  <c r="G7" i="1"/>
  <c r="H6" i="1"/>
  <c r="I6" i="1" s="1"/>
  <c r="G6" i="1"/>
  <c r="I5" i="1"/>
  <c r="G5" i="1"/>
  <c r="I4" i="1"/>
  <c r="H4" i="1"/>
  <c r="G4" i="1"/>
  <c r="I11" i="1" l="1"/>
  <c r="H22" i="1"/>
  <c r="I22" i="1" s="1"/>
  <c r="D26" i="1"/>
  <c r="D28" i="1" s="1"/>
  <c r="H10" i="1"/>
  <c r="G26" i="1" l="1"/>
  <c r="I10" i="1"/>
  <c r="H26" i="1"/>
  <c r="H29" i="1" l="1"/>
  <c r="I26" i="1"/>
</calcChain>
</file>

<file path=xl/sharedStrings.xml><?xml version="1.0" encoding="utf-8"?>
<sst xmlns="http://schemas.openxmlformats.org/spreadsheetml/2006/main" count="38" uniqueCount="37">
  <si>
    <t>EJECUCIÓN RECURSOS DE INVERSIÓN DIRECTA DEL FONDO FINANCIERO DISTRITAL DE SALUD (FFDS) CON CORTE A 31 DE OCTUBRE</t>
  </si>
  <si>
    <t>SUBSECRETARIAS</t>
  </si>
  <si>
    <t>Nº PROYECTO SPLAN</t>
  </si>
  <si>
    <t>Nº PROYECTO BPIM</t>
  </si>
  <si>
    <t>PRESUPUESTO VIGENTE</t>
  </si>
  <si>
    <t>COMPROMISOS ACUMULADOS</t>
  </si>
  <si>
    <t>GIROS  ACUMULADOS</t>
  </si>
  <si>
    <t>% EJECUCIÓN</t>
  </si>
  <si>
    <t>Proyección de Ejecución a 31/12/25</t>
  </si>
  <si>
    <t>Salud Pública</t>
  </si>
  <si>
    <t>0002</t>
  </si>
  <si>
    <t>0195</t>
  </si>
  <si>
    <t>0242</t>
  </si>
  <si>
    <t>0227</t>
  </si>
  <si>
    <t>0233</t>
  </si>
  <si>
    <t>0237</t>
  </si>
  <si>
    <t>Total  Salud Pública</t>
  </si>
  <si>
    <t>Planeación y Gestión Sectorial</t>
  </si>
  <si>
    <t>0135</t>
  </si>
  <si>
    <t>0149</t>
  </si>
  <si>
    <t>Total Planeación y Gestión Sectorial</t>
  </si>
  <si>
    <t>Servicios de Salud y Aseguramiento</t>
  </si>
  <si>
    <t>0187</t>
  </si>
  <si>
    <t>0203</t>
  </si>
  <si>
    <t>0137</t>
  </si>
  <si>
    <t>0200</t>
  </si>
  <si>
    <t>Total Servicios de Salud y Aseguramiento</t>
  </si>
  <si>
    <t>Corporativa</t>
  </si>
  <si>
    <t>0141</t>
  </si>
  <si>
    <t>0178</t>
  </si>
  <si>
    <t>0154</t>
  </si>
  <si>
    <t>TotalCorporativa</t>
  </si>
  <si>
    <t>Gestión Territorial, Participación y Servicio a la Ciudadanía</t>
  </si>
  <si>
    <t>0167</t>
  </si>
  <si>
    <t>0197</t>
  </si>
  <si>
    <t xml:space="preserve">Total Gestión Territorial, Participación 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</si>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</sst>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sz val="8"/>
      <name val="Arial"/>
      <family val="2"/>
    </font>
    <font>
      <sz val="10"/>
      <color theme="1"/>
      <name val="Aptos Narrow"/>
      <family val="2"/>
      <scheme val="minor"/>
    </font>
    <font>
      <sz val="10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</cellStyleXfs>
  <cellXfs count="31">
    <xf numFmtId="0" fontId="0" fillId="0" borderId="0" xfId="0"/>
    <xf numFmtId="164" fontId="3" fillId="0" borderId="0" xfId="1" applyNumberFormat="1" applyFont="1" applyAlignment="1">
      <alignment vertical="top"/>
    </xf>
    <xf numFmtId="164" fontId="2" fillId="2" borderId="2" xfId="3" applyNumberFormat="1" applyFont="1" applyFill="1" applyBorder="1" applyAlignment="1">
      <alignment horizontal="center" vertical="center" wrapText="1"/>
    </xf>
    <xf numFmtId="9" fontId="2" fillId="2" borderId="2" xfId="2" applyFont="1" applyFill="1" applyBorder="1" applyAlignment="1">
      <alignment horizontal="center" vertical="center" wrapText="1"/>
    </xf>
    <xf numFmtId="0" fontId="4" fillId="0" borderId="2" xfId="3" applyNumberFormat="1" applyFont="1" applyFill="1" applyBorder="1" applyAlignment="1">
      <alignment horizontal="center" wrapText="1"/>
    </xf>
    <xf numFmtId="43" fontId="4" fillId="0" borderId="2" xfId="3" applyFont="1" applyFill="1" applyBorder="1" applyAlignment="1">
      <alignment wrapText="1"/>
    </xf>
    <xf numFmtId="9" fontId="4" fillId="0" borderId="2" xfId="2" applyFont="1" applyFill="1" applyBorder="1" applyAlignment="1">
      <alignment horizontal="right" wrapText="1"/>
    </xf>
    <xf numFmtId="164" fontId="3" fillId="0" borderId="4" xfId="1" applyNumberFormat="1" applyFont="1" applyBorder="1" applyAlignment="1">
      <alignment vertical="top"/>
    </xf>
    <xf numFmtId="9" fontId="3" fillId="0" borderId="4" xfId="2" applyFont="1" applyBorder="1" applyAlignment="1">
      <alignment vertical="top"/>
    </xf>
    <xf numFmtId="164" fontId="2" fillId="2" borderId="2" xfId="3" applyNumberFormat="1" applyFont="1" applyFill="1" applyBorder="1" applyAlignment="1">
      <alignment horizontal="left" vertical="center" wrapText="1"/>
    </xf>
    <xf numFmtId="9" fontId="2" fillId="2" borderId="2" xfId="2" applyFont="1" applyFill="1" applyBorder="1" applyAlignment="1">
      <alignment horizontal="right" vertical="center" wrapText="1"/>
    </xf>
    <xf numFmtId="164" fontId="2" fillId="2" borderId="3" xfId="3" applyNumberFormat="1" applyFont="1" applyFill="1" applyBorder="1" applyAlignment="1">
      <alignment horizontal="center" vertical="center" wrapText="1"/>
    </xf>
    <xf numFmtId="0" fontId="3" fillId="0" borderId="0" xfId="4" applyFont="1" applyAlignment="1">
      <alignment horizontal="left" vertical="top"/>
    </xf>
    <xf numFmtId="0" fontId="3" fillId="0" borderId="0" xfId="4" applyFont="1" applyAlignment="1">
      <alignment horizontal="left" vertical="center" wrapText="1"/>
    </xf>
    <xf numFmtId="164" fontId="3" fillId="0" borderId="0" xfId="1" applyNumberFormat="1" applyFont="1" applyAlignment="1">
      <alignment horizontal="center" vertical="center"/>
    </xf>
    <xf numFmtId="9" fontId="3" fillId="0" borderId="0" xfId="2" applyFont="1" applyAlignment="1">
      <alignment horizontal="right" vertical="top"/>
    </xf>
    <xf numFmtId="0" fontId="3" fillId="0" borderId="0" xfId="4" applyFont="1" applyAlignment="1">
      <alignment vertical="top"/>
    </xf>
    <xf numFmtId="0" fontId="3" fillId="0" borderId="0" xfId="4" applyFont="1" applyAlignment="1">
      <alignment horizontal="center" vertical="top"/>
    </xf>
    <xf numFmtId="9" fontId="3" fillId="0" borderId="0" xfId="5" applyFont="1" applyAlignment="1">
      <alignment vertical="top"/>
    </xf>
    <xf numFmtId="0" fontId="3" fillId="0" borderId="0" xfId="4" applyFont="1" applyAlignment="1">
      <alignment vertical="center"/>
    </xf>
    <xf numFmtId="164" fontId="3" fillId="0" borderId="0" xfId="1" applyNumberFormat="1" applyFont="1" applyAlignment="1">
      <alignment horizontal="center" vertical="top"/>
    </xf>
    <xf numFmtId="0" fontId="6" fillId="0" borderId="0" xfId="4" applyFont="1" applyAlignment="1">
      <alignment vertical="center"/>
    </xf>
    <xf numFmtId="0" fontId="3" fillId="0" borderId="0" xfId="4" applyFont="1" applyAlignment="1">
      <alignment horizontal="center" vertical="center"/>
    </xf>
    <xf numFmtId="164" fontId="2" fillId="2" borderId="7" xfId="3" applyNumberFormat="1" applyFont="1" applyFill="1" applyBorder="1" applyAlignment="1">
      <alignment horizontal="left" vertical="center" wrapText="1"/>
    </xf>
    <xf numFmtId="164" fontId="2" fillId="2" borderId="2" xfId="3" applyNumberFormat="1" applyFont="1" applyFill="1" applyBorder="1" applyAlignment="1">
      <alignment horizontal="left" vertical="center" wrapText="1"/>
    </xf>
    <xf numFmtId="0" fontId="4" fillId="0" borderId="3" xfId="3" applyNumberFormat="1" applyFont="1" applyFill="1" applyBorder="1" applyAlignment="1">
      <alignment horizontal="left" vertical="center" wrapText="1"/>
    </xf>
    <xf numFmtId="0" fontId="4" fillId="0" borderId="5" xfId="3" applyNumberFormat="1" applyFont="1" applyFill="1" applyBorder="1" applyAlignment="1">
      <alignment horizontal="left" vertical="center" wrapText="1"/>
    </xf>
    <xf numFmtId="0" fontId="4" fillId="0" borderId="6" xfId="3" applyNumberFormat="1" applyFont="1" applyFill="1" applyBorder="1" applyAlignment="1">
      <alignment horizontal="left" vertical="center" wrapText="1"/>
    </xf>
    <xf numFmtId="164" fontId="2" fillId="2" borderId="8" xfId="3" applyNumberFormat="1" applyFont="1" applyFill="1" applyBorder="1" applyAlignment="1">
      <alignment horizontal="center" vertical="center" wrapText="1"/>
    </xf>
    <xf numFmtId="164" fontId="2" fillId="2" borderId="3" xfId="3" applyNumberFormat="1" applyFont="1" applyFill="1" applyBorder="1" applyAlignment="1">
      <alignment horizontal="center" vertical="center" wrapText="1"/>
    </xf>
    <xf numFmtId="9" fontId="2" fillId="2" borderId="1" xfId="2" applyFont="1" applyFill="1" applyBorder="1" applyAlignment="1">
      <alignment horizontal="center" vertical="center" wrapText="1"/>
    </xf>
  </cellXfs>
  <cellStyles count="6">
    <cellStyle name="Millares" xfId="1" builtinId="3"/>
    <cellStyle name="Millares 2 2 3" xfId="3" xr:uid="{EBB68EB7-EF86-4CF6-9AEB-32E9045F592D}"/>
    <cellStyle name="Normal" xfId="0" builtinId="0"/>
    <cellStyle name="Normal 2 10 2" xfId="4" xr:uid="{E6423F1E-1755-44C2-8E66-AEDF5A804115}"/>
    <cellStyle name="Porcentaje" xfId="2" builtinId="5"/>
    <cellStyle name="Porcentaje 2" xfId="5" xr:uid="{0C112A2A-E8EF-44C5-A7DE-EBE6247308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L1Suarez\Documents\DIR%20PLANEACION%20SECTORIAL\DERECHOS%20DE%20PETICION\Reuqeriminto%200200%202025\EJECUCION%2031%20DE%20OCTUBRE%202025%20-Prop%20%200200.xlsx" TargetMode="External"/><Relationship Id="rId1" Type="http://schemas.openxmlformats.org/officeDocument/2006/relationships/externalLinkPath" Target="/Users/L1Suarez/Documents/DIR%20PLANEACION%20SECTORIAL/DERECHOS%20DE%20PETICION/Reuqeriminto%200200%202025/EJECUCION%2031%20DE%20OCTUBRE%202025%20-Prop%20%2002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 Eevolución de la ejec"/>
      <sheetName val="2 Ejecución del rubro de invers"/>
    </sheetNames>
    <sheetDataSet>
      <sheetData sheetId="0">
        <row r="31">
          <cell r="BV31">
            <v>4338235000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3E4506-FD40-4B22-8BF5-F1157EC82E99}">
  <dimension ref="A2:CE29"/>
  <sheetViews>
    <sheetView tabSelected="1" workbookViewId="0">
      <selection activeCell="D33" sqref="D33"/>
    </sheetView>
  </sheetViews>
  <sheetFormatPr defaultColWidth="10.85546875" defaultRowHeight="14.25"/>
  <cols>
    <col min="1" max="1" width="30.28515625" style="12" customWidth="1"/>
    <col min="2" max="2" width="12.5703125" style="13" bestFit="1" customWidth="1"/>
    <col min="3" max="3" width="12.5703125" style="13" customWidth="1"/>
    <col min="4" max="4" width="20.42578125" style="14" bestFit="1" customWidth="1"/>
    <col min="5" max="6" width="19.85546875" style="1" bestFit="1" customWidth="1"/>
    <col min="7" max="7" width="11.7109375" style="15" bestFit="1" customWidth="1"/>
    <col min="8" max="8" width="16.7109375" style="1" bestFit="1" customWidth="1"/>
    <col min="9" max="9" width="11.7109375" style="15" bestFit="1" customWidth="1"/>
    <col min="10" max="10" width="10.85546875" style="1"/>
    <col min="11" max="23" width="10.85546875" style="16"/>
    <col min="24" max="24" width="10.85546875" style="17"/>
    <col min="25" max="26" width="10.85546875" style="16"/>
    <col min="27" max="27" width="10.85546875" style="17"/>
    <col min="28" max="31" width="10.85546875" style="1"/>
    <col min="32" max="32" width="10.85546875" style="18"/>
    <col min="33" max="34" width="10.85546875" style="1"/>
    <col min="35" max="35" width="10.85546875" style="18"/>
    <col min="36" max="36" width="10.85546875" style="19"/>
    <col min="37" max="43" width="10.85546875" style="16"/>
    <col min="44" max="51" width="10.85546875" style="14"/>
    <col min="52" max="59" width="10.85546875" style="16"/>
    <col min="60" max="63" width="10.85546875" style="1"/>
    <col min="64" max="64" width="10.85546875" style="20"/>
    <col min="65" max="66" width="10.85546875" style="1"/>
    <col min="67" max="67" width="10.85546875" style="20"/>
    <col min="68" max="76" width="10.85546875" style="21"/>
    <col min="77" max="79" width="10.85546875" style="19"/>
    <col min="80" max="80" width="10.85546875" style="22"/>
    <col min="81" max="83" width="10.85546875" style="19"/>
    <col min="84" max="16384" width="10.85546875" style="16"/>
  </cols>
  <sheetData>
    <row r="2" spans="1:9">
      <c r="A2" s="30" t="s">
        <v>0</v>
      </c>
      <c r="B2" s="30"/>
      <c r="C2" s="30"/>
      <c r="D2" s="30"/>
      <c r="E2" s="30"/>
      <c r="F2" s="30"/>
      <c r="G2" s="30"/>
      <c r="H2" s="30"/>
      <c r="I2" s="30"/>
    </row>
    <row r="3" spans="1:9" ht="40.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3" t="s">
        <v>7</v>
      </c>
      <c r="H3" s="3" t="s">
        <v>8</v>
      </c>
      <c r="I3" s="3" t="s">
        <v>7</v>
      </c>
    </row>
    <row r="4" spans="1:9">
      <c r="A4" s="25" t="s">
        <v>9</v>
      </c>
      <c r="B4" s="4">
        <v>7919</v>
      </c>
      <c r="C4" s="4" t="s">
        <v>10</v>
      </c>
      <c r="D4" s="5">
        <v>130238136871</v>
      </c>
      <c r="E4" s="5">
        <v>130238136871</v>
      </c>
      <c r="F4" s="5">
        <v>124684655</v>
      </c>
      <c r="G4" s="6">
        <f>+E4/D4</f>
        <v>1</v>
      </c>
      <c r="H4" s="7">
        <f>+E4</f>
        <v>130238136871</v>
      </c>
      <c r="I4" s="8">
        <f>+H4/D4</f>
        <v>1</v>
      </c>
    </row>
    <row r="5" spans="1:9">
      <c r="A5" s="26"/>
      <c r="B5" s="4">
        <v>8069</v>
      </c>
      <c r="C5" s="4" t="s">
        <v>11</v>
      </c>
      <c r="D5" s="5">
        <v>19309964792</v>
      </c>
      <c r="E5" s="5">
        <v>14884057763</v>
      </c>
      <c r="F5" s="5">
        <v>12938325188</v>
      </c>
      <c r="G5" s="6">
        <f t="shared" ref="G5:G26" si="0">+E5/D5</f>
        <v>0.77079673232580792</v>
      </c>
      <c r="H5" s="7">
        <v>18923765496.16</v>
      </c>
      <c r="I5" s="8">
        <f t="shared" ref="I5:I26" si="1">+H5/D5</f>
        <v>0.98</v>
      </c>
    </row>
    <row r="6" spans="1:9">
      <c r="A6" s="26"/>
      <c r="B6" s="4">
        <v>8141</v>
      </c>
      <c r="C6" s="4" t="s">
        <v>12</v>
      </c>
      <c r="D6" s="5">
        <v>335067196354</v>
      </c>
      <c r="E6" s="5">
        <v>322855508910</v>
      </c>
      <c r="F6" s="5">
        <v>252208003768</v>
      </c>
      <c r="G6" s="6">
        <f t="shared" si="0"/>
        <v>0.96355451211912047</v>
      </c>
      <c r="H6" s="7">
        <f>+D6*97%</f>
        <v>325015180463.38</v>
      </c>
      <c r="I6" s="8">
        <f t="shared" si="1"/>
        <v>0.97</v>
      </c>
    </row>
    <row r="7" spans="1:9">
      <c r="A7" s="26"/>
      <c r="B7" s="4">
        <v>8143</v>
      </c>
      <c r="C7" s="4" t="s">
        <v>13</v>
      </c>
      <c r="D7" s="5">
        <v>1481127483</v>
      </c>
      <c r="E7" s="5">
        <v>1478007111</v>
      </c>
      <c r="F7" s="5">
        <v>1398696764</v>
      </c>
      <c r="G7" s="6">
        <f t="shared" si="0"/>
        <v>0.99789324549317004</v>
      </c>
      <c r="H7" s="7">
        <v>1481127483</v>
      </c>
      <c r="I7" s="8">
        <f t="shared" si="1"/>
        <v>1</v>
      </c>
    </row>
    <row r="8" spans="1:9">
      <c r="A8" s="26"/>
      <c r="B8" s="4">
        <v>8145</v>
      </c>
      <c r="C8" s="4" t="s">
        <v>14</v>
      </c>
      <c r="D8" s="5">
        <v>10687390000</v>
      </c>
      <c r="E8" s="5">
        <v>9938980855</v>
      </c>
      <c r="F8" s="5">
        <v>4439046049</v>
      </c>
      <c r="G8" s="6">
        <f t="shared" si="0"/>
        <v>0.92997269258443827</v>
      </c>
      <c r="H8" s="7">
        <v>10687390000</v>
      </c>
      <c r="I8" s="8">
        <f t="shared" si="1"/>
        <v>1</v>
      </c>
    </row>
    <row r="9" spans="1:9">
      <c r="A9" s="27"/>
      <c r="B9" s="4">
        <v>8147</v>
      </c>
      <c r="C9" s="4" t="s">
        <v>15</v>
      </c>
      <c r="D9" s="5">
        <v>1503447106</v>
      </c>
      <c r="E9" s="5">
        <v>1476681784</v>
      </c>
      <c r="F9" s="5">
        <v>1351737134</v>
      </c>
      <c r="G9" s="6">
        <f t="shared" si="0"/>
        <v>0.98219736371623301</v>
      </c>
      <c r="H9" s="7">
        <v>1503447106</v>
      </c>
      <c r="I9" s="8">
        <f t="shared" si="1"/>
        <v>1</v>
      </c>
    </row>
    <row r="10" spans="1:9">
      <c r="A10" s="23" t="s">
        <v>16</v>
      </c>
      <c r="B10" s="24"/>
      <c r="C10" s="9"/>
      <c r="D10" s="2">
        <f>SUM(D4:D9)</f>
        <v>498287262606</v>
      </c>
      <c r="E10" s="2">
        <f t="shared" ref="E10:H10" si="2">SUM(E4:E9)</f>
        <v>480871373294</v>
      </c>
      <c r="F10" s="2">
        <f t="shared" si="2"/>
        <v>272460493558</v>
      </c>
      <c r="G10" s="10">
        <f t="shared" si="0"/>
        <v>0.96504849587983366</v>
      </c>
      <c r="H10" s="2">
        <f t="shared" si="2"/>
        <v>487849047419.54004</v>
      </c>
      <c r="I10" s="3">
        <f t="shared" si="1"/>
        <v>0.97905181213770354</v>
      </c>
    </row>
    <row r="11" spans="1:9">
      <c r="A11" s="25" t="s">
        <v>17</v>
      </c>
      <c r="B11" s="4">
        <v>8105</v>
      </c>
      <c r="C11" s="4" t="s">
        <v>18</v>
      </c>
      <c r="D11" s="5">
        <v>229851680015</v>
      </c>
      <c r="E11" s="5">
        <v>149446489576</v>
      </c>
      <c r="F11" s="5">
        <v>92690139499</v>
      </c>
      <c r="G11" s="6">
        <f t="shared" si="0"/>
        <v>0.65018663151057765</v>
      </c>
      <c r="H11" s="7">
        <f>+D11*97%</f>
        <v>222956129614.54999</v>
      </c>
      <c r="I11" s="8">
        <f t="shared" si="1"/>
        <v>0.97</v>
      </c>
    </row>
    <row r="12" spans="1:9">
      <c r="A12" s="27"/>
      <c r="B12" s="4">
        <v>7790</v>
      </c>
      <c r="C12" s="4" t="s">
        <v>19</v>
      </c>
      <c r="D12" s="5">
        <v>368659623000</v>
      </c>
      <c r="E12" s="5">
        <v>157608477594</v>
      </c>
      <c r="F12" s="5">
        <v>110360281483</v>
      </c>
      <c r="G12" s="6">
        <f t="shared" si="0"/>
        <v>0.42751760095517705</v>
      </c>
      <c r="H12" s="7">
        <v>245105202381</v>
      </c>
      <c r="I12" s="8">
        <f t="shared" si="1"/>
        <v>0.66485502368400129</v>
      </c>
    </row>
    <row r="13" spans="1:9">
      <c r="A13" s="23" t="s">
        <v>20</v>
      </c>
      <c r="B13" s="24"/>
      <c r="C13" s="9"/>
      <c r="D13" s="2">
        <f>SUM(D11:D12)</f>
        <v>598511303015</v>
      </c>
      <c r="E13" s="2">
        <f t="shared" ref="E13:H13" si="3">SUM(E11:E12)</f>
        <v>307054967170</v>
      </c>
      <c r="F13" s="2">
        <f t="shared" si="3"/>
        <v>203050420982</v>
      </c>
      <c r="G13" s="10">
        <f t="shared" si="0"/>
        <v>0.5130311919310645</v>
      </c>
      <c r="H13" s="2">
        <f t="shared" si="3"/>
        <v>468061331995.54999</v>
      </c>
      <c r="I13" s="3">
        <f t="shared" si="1"/>
        <v>0.78204259407916199</v>
      </c>
    </row>
    <row r="14" spans="1:9">
      <c r="A14" s="25" t="s">
        <v>21</v>
      </c>
      <c r="B14" s="4">
        <v>8113</v>
      </c>
      <c r="C14" s="4" t="s">
        <v>22</v>
      </c>
      <c r="D14" s="5">
        <v>70387381328</v>
      </c>
      <c r="E14" s="5">
        <v>64528428982</v>
      </c>
      <c r="F14" s="5">
        <v>50661265874</v>
      </c>
      <c r="G14" s="6">
        <f t="shared" si="0"/>
        <v>0.91676132517705533</v>
      </c>
      <c r="H14" s="7">
        <v>70387381328</v>
      </c>
      <c r="I14" s="8">
        <f t="shared" si="1"/>
        <v>1</v>
      </c>
    </row>
    <row r="15" spans="1:9">
      <c r="A15" s="26"/>
      <c r="B15" s="4">
        <v>8124</v>
      </c>
      <c r="C15" s="4" t="s">
        <v>23</v>
      </c>
      <c r="D15" s="5">
        <v>3340173942428</v>
      </c>
      <c r="E15" s="5">
        <v>2561865507808</v>
      </c>
      <c r="F15" s="5">
        <v>2550561527054</v>
      </c>
      <c r="G15" s="6">
        <f t="shared" si="0"/>
        <v>0.76698565762289572</v>
      </c>
      <c r="H15" s="7">
        <v>3266573809000</v>
      </c>
      <c r="I15" s="8">
        <f t="shared" si="1"/>
        <v>0.97796517944975658</v>
      </c>
    </row>
    <row r="16" spans="1:9">
      <c r="A16" s="26"/>
      <c r="B16" s="4">
        <v>8140</v>
      </c>
      <c r="C16" s="4" t="s">
        <v>24</v>
      </c>
      <c r="D16" s="5">
        <v>14674182000</v>
      </c>
      <c r="E16" s="5">
        <v>13698047122</v>
      </c>
      <c r="F16" s="5">
        <v>9871177748</v>
      </c>
      <c r="G16" s="6">
        <f t="shared" si="0"/>
        <v>0.93347943496952679</v>
      </c>
      <c r="H16" s="7">
        <f>+D16*97%</f>
        <v>14233956540</v>
      </c>
      <c r="I16" s="8">
        <f>+H16/D16</f>
        <v>0.97</v>
      </c>
    </row>
    <row r="17" spans="1:9">
      <c r="A17" s="27"/>
      <c r="B17" s="4">
        <v>8149</v>
      </c>
      <c r="C17" s="4" t="s">
        <v>25</v>
      </c>
      <c r="D17" s="5">
        <v>58481652320</v>
      </c>
      <c r="E17" s="5">
        <v>46666101963</v>
      </c>
      <c r="F17" s="5">
        <v>29027613760</v>
      </c>
      <c r="G17" s="6">
        <f t="shared" si="0"/>
        <v>0.79796141373797624</v>
      </c>
      <c r="H17" s="7">
        <f>+D17*97%</f>
        <v>56727202750.400002</v>
      </c>
      <c r="I17" s="8">
        <f t="shared" si="1"/>
        <v>0.97</v>
      </c>
    </row>
    <row r="18" spans="1:9">
      <c r="A18" s="23" t="s">
        <v>26</v>
      </c>
      <c r="B18" s="24"/>
      <c r="C18" s="9"/>
      <c r="D18" s="2">
        <f>SUM(D14:D17)</f>
        <v>3483717158076</v>
      </c>
      <c r="E18" s="2">
        <f t="shared" ref="E18:H18" si="4">SUM(E14:E17)</f>
        <v>2686758085875</v>
      </c>
      <c r="F18" s="2">
        <f t="shared" si="4"/>
        <v>2640121584436</v>
      </c>
      <c r="G18" s="10">
        <f t="shared" si="0"/>
        <v>0.77123312943087852</v>
      </c>
      <c r="H18" s="2">
        <f t="shared" si="4"/>
        <v>3407922349618.3999</v>
      </c>
      <c r="I18" s="3">
        <f t="shared" si="1"/>
        <v>0.97824312221160337</v>
      </c>
    </row>
    <row r="19" spans="1:9">
      <c r="A19" s="25" t="s">
        <v>27</v>
      </c>
      <c r="B19" s="4">
        <v>8114</v>
      </c>
      <c r="C19" s="4" t="s">
        <v>28</v>
      </c>
      <c r="D19" s="5">
        <v>37151533934</v>
      </c>
      <c r="E19" s="5">
        <v>30962129711</v>
      </c>
      <c r="F19" s="5">
        <v>18590376603</v>
      </c>
      <c r="G19" s="6">
        <f t="shared" si="0"/>
        <v>0.83340111248177462</v>
      </c>
      <c r="H19" s="7">
        <f>+D19*97%</f>
        <v>36036987915.979996</v>
      </c>
      <c r="I19" s="8">
        <f t="shared" si="1"/>
        <v>0.96999999999999986</v>
      </c>
    </row>
    <row r="20" spans="1:9">
      <c r="A20" s="26"/>
      <c r="B20" s="4">
        <v>8119</v>
      </c>
      <c r="C20" s="4" t="s">
        <v>29</v>
      </c>
      <c r="D20" s="5">
        <v>14605402540</v>
      </c>
      <c r="E20" s="5">
        <v>8415083167</v>
      </c>
      <c r="F20" s="5">
        <v>6782533899</v>
      </c>
      <c r="G20" s="6">
        <f t="shared" si="0"/>
        <v>0.5761623580009867</v>
      </c>
      <c r="H20" s="7">
        <f>+D20*97%</f>
        <v>14167240463.799999</v>
      </c>
      <c r="I20" s="8">
        <f t="shared" si="1"/>
        <v>0.97</v>
      </c>
    </row>
    <row r="21" spans="1:9">
      <c r="A21" s="27"/>
      <c r="B21" s="4">
        <v>8108</v>
      </c>
      <c r="C21" s="4" t="s">
        <v>30</v>
      </c>
      <c r="D21" s="5">
        <v>48833009191</v>
      </c>
      <c r="E21" s="5">
        <v>14052811388</v>
      </c>
      <c r="F21" s="5">
        <v>10846388862</v>
      </c>
      <c r="G21" s="6">
        <f t="shared" si="0"/>
        <v>0.28777279182274834</v>
      </c>
      <c r="H21" s="7">
        <f>+D21*97%</f>
        <v>47368018915.269997</v>
      </c>
      <c r="I21" s="8">
        <f t="shared" si="1"/>
        <v>0.97</v>
      </c>
    </row>
    <row r="22" spans="1:9">
      <c r="A22" s="23" t="s">
        <v>31</v>
      </c>
      <c r="B22" s="24"/>
      <c r="C22" s="9"/>
      <c r="D22" s="2">
        <f>SUM(D19:D21)</f>
        <v>100589945665</v>
      </c>
      <c r="E22" s="2">
        <f t="shared" ref="E22:H22" si="5">SUM(E19:E21)</f>
        <v>53430024266</v>
      </c>
      <c r="F22" s="2">
        <f t="shared" si="5"/>
        <v>36219299364</v>
      </c>
      <c r="G22" s="10">
        <f t="shared" si="0"/>
        <v>0.53116664804592728</v>
      </c>
      <c r="H22" s="2">
        <f t="shared" si="5"/>
        <v>97572247295.049988</v>
      </c>
      <c r="I22" s="3">
        <f t="shared" si="1"/>
        <v>0.96999999999999986</v>
      </c>
    </row>
    <row r="23" spans="1:9">
      <c r="A23" s="25" t="s">
        <v>32</v>
      </c>
      <c r="B23" s="4">
        <v>8120</v>
      </c>
      <c r="C23" s="4" t="s">
        <v>33</v>
      </c>
      <c r="D23" s="5">
        <v>7825947000</v>
      </c>
      <c r="E23" s="5">
        <v>6355967014</v>
      </c>
      <c r="F23" s="5">
        <v>3865137475</v>
      </c>
      <c r="G23" s="6">
        <f t="shared" si="0"/>
        <v>0.81216586491066189</v>
      </c>
      <c r="H23" s="7">
        <f>+D23*97%</f>
        <v>7591168590</v>
      </c>
      <c r="I23" s="8">
        <f t="shared" si="1"/>
        <v>0.97</v>
      </c>
    </row>
    <row r="24" spans="1:9">
      <c r="A24" s="27"/>
      <c r="B24" s="4">
        <v>8127</v>
      </c>
      <c r="C24" s="4" t="s">
        <v>34</v>
      </c>
      <c r="D24" s="5">
        <v>16780212000</v>
      </c>
      <c r="E24" s="5">
        <v>14798469798</v>
      </c>
      <c r="F24" s="5">
        <v>9366265639</v>
      </c>
      <c r="G24" s="6">
        <f t="shared" si="0"/>
        <v>0.88190004977291114</v>
      </c>
      <c r="H24" s="7">
        <v>16233856050</v>
      </c>
      <c r="I24" s="8">
        <f t="shared" si="1"/>
        <v>0.96744046201561695</v>
      </c>
    </row>
    <row r="25" spans="1:9">
      <c r="A25" s="23" t="s">
        <v>35</v>
      </c>
      <c r="B25" s="24"/>
      <c r="C25" s="9"/>
      <c r="D25" s="2">
        <f>SUM(D23:D24)</f>
        <v>24606159000</v>
      </c>
      <c r="E25" s="2">
        <f t="shared" ref="E25:F25" si="6">SUM(E23:E24)</f>
        <v>21154436812</v>
      </c>
      <c r="F25" s="2">
        <f t="shared" si="6"/>
        <v>13231403114</v>
      </c>
      <c r="G25" s="10">
        <f t="shared" si="0"/>
        <v>0.859721210937473</v>
      </c>
      <c r="H25" s="2">
        <f t="shared" ref="H25" si="7">SUM(H23:H24)</f>
        <v>23825024640</v>
      </c>
      <c r="I25" s="3">
        <f t="shared" si="1"/>
        <v>0.9682545187162287</v>
      </c>
    </row>
    <row r="26" spans="1:9">
      <c r="A26" s="28" t="s">
        <v>36</v>
      </c>
      <c r="B26" s="29"/>
      <c r="C26" s="11"/>
      <c r="D26" s="2">
        <f>+D10+D13+D18+D22+D25</f>
        <v>4705711828362</v>
      </c>
      <c r="E26" s="2">
        <f t="shared" ref="E26:F26" si="8">+E10+E13+E18+E22+E25</f>
        <v>3549268887417</v>
      </c>
      <c r="F26" s="2">
        <f t="shared" si="8"/>
        <v>3165083201454</v>
      </c>
      <c r="G26" s="10">
        <f t="shared" si="0"/>
        <v>0.75424696982612649</v>
      </c>
      <c r="H26" s="2">
        <f t="shared" ref="H26" si="9">+H10+H13+H18+H22+H25</f>
        <v>4485230000968.54</v>
      </c>
      <c r="I26" s="3">
        <f t="shared" si="1"/>
        <v>0.9531459138520586</v>
      </c>
    </row>
    <row r="27" spans="1:9">
      <c r="D27" s="14">
        <f>+'[1]1 Eevolución de la ejec'!BV31</f>
        <v>4338235000</v>
      </c>
    </row>
    <row r="28" spans="1:9">
      <c r="D28" s="14">
        <f>+D26+D27</f>
        <v>4710050063362</v>
      </c>
      <c r="H28" s="1">
        <v>4126805958440</v>
      </c>
    </row>
    <row r="29" spans="1:9">
      <c r="H29" s="1">
        <f>+H26-H28</f>
        <v>358424042528.54004</v>
      </c>
    </row>
  </sheetData>
  <mergeCells count="12">
    <mergeCell ref="A26:B26"/>
    <mergeCell ref="A2:I2"/>
    <mergeCell ref="A4:A9"/>
    <mergeCell ref="A10:B10"/>
    <mergeCell ref="A11:A12"/>
    <mergeCell ref="A13:B13"/>
    <mergeCell ref="A14:A17"/>
    <mergeCell ref="A18:B18"/>
    <mergeCell ref="A19:A21"/>
    <mergeCell ref="A22:B22"/>
    <mergeCell ref="A23:A24"/>
    <mergeCell ref="A25:B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Regina, Suarez Lopez</dc:creator>
  <cp:keywords/>
  <dc:description/>
  <cp:lastModifiedBy>Marisela, Malagón Sierra</cp:lastModifiedBy>
  <cp:revision/>
  <dcterms:created xsi:type="dcterms:W3CDTF">2025-12-11T16:24:53Z</dcterms:created>
  <dcterms:modified xsi:type="dcterms:W3CDTF">2025-12-11T18:45:11Z</dcterms:modified>
  <cp:category/>
  <cp:contentStatus/>
</cp:coreProperties>
</file>